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9540"/>
  </bookViews>
  <sheets>
    <sheet name="Statement of Cash Flow_Q1 2022" sheetId="1" r:id="rId1"/>
  </sheets>
  <externalReferences>
    <externalReference r:id="rId2"/>
  </externalReferences>
  <definedNames>
    <definedName name="_xlnm.Print_Titles" localSheetId="0">'Statement of Cash Flow_Q1 2022'!$A:$D,'Statement of Cash Flow_Q1 2022'!$1:$7</definedName>
  </definedNames>
  <calcPr calcId="144525"/>
</workbook>
</file>

<file path=xl/calcChain.xml><?xml version="1.0" encoding="utf-8"?>
<calcChain xmlns="http://schemas.openxmlformats.org/spreadsheetml/2006/main">
  <c r="E10" i="1" l="1"/>
  <c r="S10" i="1"/>
  <c r="F11" i="1"/>
  <c r="E11" i="1" s="1"/>
  <c r="F12" i="1"/>
  <c r="E12" i="1" s="1"/>
  <c r="S12" i="1"/>
  <c r="E13" i="1"/>
  <c r="E14" i="1"/>
  <c r="F15" i="1"/>
  <c r="E15" i="1" s="1"/>
  <c r="S15" i="1"/>
  <c r="S16" i="1" s="1"/>
  <c r="S25" i="1" s="1"/>
  <c r="S55" i="1" s="1"/>
  <c r="S59" i="1" s="1"/>
  <c r="F16" i="1"/>
  <c r="F25" i="1" s="1"/>
  <c r="G16" i="1"/>
  <c r="G25" i="1" s="1"/>
  <c r="G55" i="1" s="1"/>
  <c r="G59" i="1" s="1"/>
  <c r="H16" i="1"/>
  <c r="H25" i="1" s="1"/>
  <c r="H55" i="1" s="1"/>
  <c r="H59" i="1" s="1"/>
  <c r="E20" i="1"/>
  <c r="F20" i="1"/>
  <c r="S20" i="1"/>
  <c r="U20" i="1"/>
  <c r="F21" i="1"/>
  <c r="E21" i="1" s="1"/>
  <c r="S21" i="1"/>
  <c r="E22" i="1"/>
  <c r="S22" i="1"/>
  <c r="F23" i="1"/>
  <c r="E23" i="1" s="1"/>
  <c r="S23" i="1"/>
  <c r="F24" i="1"/>
  <c r="G24" i="1"/>
  <c r="H24" i="1"/>
  <c r="S24" i="1"/>
  <c r="E29" i="1"/>
  <c r="E30" i="1"/>
  <c r="E31" i="1"/>
  <c r="E32" i="1"/>
  <c r="F32" i="1"/>
  <c r="F40" i="1" s="1"/>
  <c r="G32" i="1"/>
  <c r="G40" i="1" s="1"/>
  <c r="H32" i="1"/>
  <c r="H40" i="1" s="1"/>
  <c r="F36" i="1"/>
  <c r="F39" i="1" s="1"/>
  <c r="U36" i="1"/>
  <c r="S36" i="1" s="1"/>
  <c r="S39" i="1" s="1"/>
  <c r="S40" i="1" s="1"/>
  <c r="E37" i="1"/>
  <c r="E38" i="1"/>
  <c r="G39" i="1"/>
  <c r="H39" i="1"/>
  <c r="E44" i="1"/>
  <c r="E45" i="1"/>
  <c r="S45" i="1"/>
  <c r="S46" i="1" s="1"/>
  <c r="S53" i="1" s="1"/>
  <c r="E46" i="1"/>
  <c r="E53" i="1" s="1"/>
  <c r="F46" i="1"/>
  <c r="G46" i="1"/>
  <c r="H46" i="1"/>
  <c r="E50" i="1"/>
  <c r="S50" i="1"/>
  <c r="E51" i="1"/>
  <c r="F51" i="1"/>
  <c r="G51" i="1"/>
  <c r="H51" i="1"/>
  <c r="S51" i="1"/>
  <c r="F53" i="1"/>
  <c r="G53" i="1"/>
  <c r="H53" i="1"/>
  <c r="E57" i="1"/>
  <c r="F55" i="1" l="1"/>
  <c r="F59" i="1" s="1"/>
  <c r="E24" i="1"/>
  <c r="E16" i="1"/>
  <c r="E25" i="1" s="1"/>
  <c r="E36" i="1"/>
  <c r="E39" i="1" s="1"/>
  <c r="E40" i="1" s="1"/>
  <c r="E55" i="1" l="1"/>
  <c r="E59" i="1" s="1"/>
</calcChain>
</file>

<file path=xl/sharedStrings.xml><?xml version="1.0" encoding="utf-8"?>
<sst xmlns="http://schemas.openxmlformats.org/spreadsheetml/2006/main" count="72" uniqueCount="65">
  <si>
    <t>City Mayor</t>
  </si>
  <si>
    <t>Acting City Accountant</t>
  </si>
  <si>
    <t>RODERICK A. ALCALA</t>
  </si>
  <si>
    <t>ELLA MICHELLE T. AZAGRA</t>
  </si>
  <si>
    <t>data of information contained in this documents</t>
  </si>
  <si>
    <t xml:space="preserve">We hereby certify that we have reviewed the contents and hereby attest to the veracity and correctness of the </t>
  </si>
  <si>
    <t xml:space="preserve"> </t>
  </si>
  <si>
    <t xml:space="preserve">Cash at End of the Period </t>
  </si>
  <si>
    <t>Cash at Beginning of the Period January 1</t>
  </si>
  <si>
    <t>Net Increase in Cash</t>
  </si>
  <si>
    <t>Net Cash Provided by Financing Activites</t>
  </si>
  <si>
    <t>Total Cash Outflows</t>
  </si>
  <si>
    <t>Payment of Loan Amortization</t>
  </si>
  <si>
    <t>Retirement/ Redemption of Debt Securities</t>
  </si>
  <si>
    <t>Cash Outflows:</t>
  </si>
  <si>
    <t>Total Cash Inflows</t>
  </si>
  <si>
    <t>loan proceeds</t>
  </si>
  <si>
    <t>Acquisition of Loan</t>
  </si>
  <si>
    <t>Issuance of Debt Securities</t>
  </si>
  <si>
    <t>Cash Inflows:</t>
  </si>
  <si>
    <t>Cash Flows from Financing Activities:</t>
  </si>
  <si>
    <t>Net Cash Provided by Investing Activites</t>
  </si>
  <si>
    <t>Grant / Loan to Other Entities</t>
  </si>
  <si>
    <t>Purchase of debt Securities of Other Entities</t>
  </si>
  <si>
    <t>total co + a/p co + other disb co</t>
  </si>
  <si>
    <t>Public Infrastructure</t>
  </si>
  <si>
    <t xml:space="preserve">Purchase of Property, Plant and Equipment and </t>
  </si>
  <si>
    <t>Collection of Principal on Loans to Other Entities</t>
  </si>
  <si>
    <t>Sale of Debt Securities of Other Entities</t>
  </si>
  <si>
    <t>Sale of Property, Plant and Equipment</t>
  </si>
  <si>
    <t>Cash Flows from Investing Activities</t>
  </si>
  <si>
    <t>Net Cash Provided by Operating Activites</t>
  </si>
  <si>
    <t>Total Cash Outflow</t>
  </si>
  <si>
    <t>total other disb mooe-less difference</t>
  </si>
  <si>
    <t>Other Disbursement</t>
  </si>
  <si>
    <t>interest</t>
  </si>
  <si>
    <t xml:space="preserve">Interest Expenses </t>
  </si>
  <si>
    <t>total ps + a/p ps</t>
  </si>
  <si>
    <t>Employees</t>
  </si>
  <si>
    <t>toal mmoe + a/p mooe</t>
  </si>
  <si>
    <t>Suppliers/ Creditors</t>
  </si>
  <si>
    <t>2nd qtr</t>
  </si>
  <si>
    <t>1st qtr</t>
  </si>
  <si>
    <t>Payment to -</t>
  </si>
  <si>
    <t xml:space="preserve"> =+ share from lotto + grants and donation (domestic)+ other receipts, DLL receipts</t>
  </si>
  <si>
    <t>Total Cash Inflow</t>
  </si>
  <si>
    <t>other receipts less other income,+ refund of c/a,collection from trust liab ,+  return of stale check</t>
  </si>
  <si>
    <t>Other Receipts</t>
  </si>
  <si>
    <t>Dividend Income</t>
  </si>
  <si>
    <t>interest income</t>
  </si>
  <si>
    <t>Interest Income</t>
  </si>
  <si>
    <t>tax on business,+  receipt from economic enterprise less DLL, + regulatory fees,+ service user charge</t>
  </si>
  <si>
    <t>Receipt from Sale of Good and Services</t>
  </si>
  <si>
    <t>real property tax,other taxes</t>
  </si>
  <si>
    <t>Collection from Tax Payers</t>
  </si>
  <si>
    <t>ira</t>
  </si>
  <si>
    <t>Share from Internal Revenue Allotment</t>
  </si>
  <si>
    <t>Cash Flows from Operating Activities:</t>
  </si>
  <si>
    <t>General Fund (101)</t>
  </si>
  <si>
    <t>tf</t>
  </si>
  <si>
    <t>sef</t>
  </si>
  <si>
    <t>01</t>
  </si>
  <si>
    <t>Lucena City</t>
  </si>
  <si>
    <t>For the First Quarter Ended March 31, 2022</t>
  </si>
  <si>
    <t xml:space="preserve"> STATEMENT OF CASH 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</si>
</sst>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1" applyFont="1" applyAlignment="1"/>
    <xf numFmtId="164" fontId="2" fillId="0" borderId="0" xfId="2" applyFont="1" applyAlignment="1"/>
    <xf numFmtId="9" fontId="2" fillId="0" borderId="0" xfId="2" applyNumberFormat="1" applyFont="1" applyAlignment="1"/>
    <xf numFmtId="164" fontId="2" fillId="0" borderId="0" xfId="2" quotePrefix="1" applyFont="1" applyAlignment="1"/>
    <xf numFmtId="0" fontId="2" fillId="0" borderId="0" xfId="1" applyFont="1"/>
    <xf numFmtId="164" fontId="0" fillId="0" borderId="0" xfId="2" applyFont="1" applyAlignment="1"/>
    <xf numFmtId="164" fontId="3" fillId="0" borderId="1" xfId="2" applyFont="1" applyBorder="1"/>
    <xf numFmtId="0" fontId="3" fillId="0" borderId="0" xfId="1" applyFont="1"/>
    <xf numFmtId="164" fontId="2" fillId="0" borderId="2" xfId="2" applyFont="1" applyBorder="1" applyAlignment="1"/>
    <xf numFmtId="164" fontId="2" fillId="0" borderId="3" xfId="2" applyFont="1" applyBorder="1" applyAlignment="1"/>
    <xf numFmtId="164" fontId="2" fillId="0" borderId="3" xfId="2" applyFont="1" applyBorder="1"/>
    <xf numFmtId="164" fontId="3" fillId="0" borderId="3" xfId="2" applyFont="1" applyBorder="1"/>
    <xf numFmtId="164" fontId="2" fillId="0" borderId="0" xfId="2" applyFont="1" applyAlignment="1">
      <alignment horizontal="center"/>
    </xf>
    <xf numFmtId="0" fontId="2" fillId="0" borderId="0" xfId="1" applyFont="1" applyAlignment="1">
      <alignment horizontal="center"/>
    </xf>
    <xf numFmtId="49" fontId="0" fillId="0" borderId="0" xfId="2" applyNumberFormat="1" applyFont="1" applyAlignment="1"/>
    <xf numFmtId="0" fontId="2" fillId="0" borderId="0" xfId="1" applyFont="1" applyAlignment="1">
      <alignment horizontal="center"/>
    </xf>
    <xf numFmtId="49" fontId="2" fillId="0" borderId="0" xfId="1" applyNumberFormat="1" applyFont="1" applyAlignment="1"/>
    <xf numFmtId="49" fontId="2" fillId="0" borderId="0" xfId="1" applyNumberFormat="1" applyFont="1" applyAlignment="1">
      <alignment horizontal="center"/>
    </xf>
  </cellXfs>
  <cellStyles count="10">
    <cellStyle name="Comma 2" xfId="3"/>
    <cellStyle name="Comma 3" xfId="4"/>
    <cellStyle name="Comma 4" xfId="2"/>
    <cellStyle name="Comma 5" xfId="5"/>
    <cellStyle name="Normal" xfId="0" builtinId="0"/>
    <cellStyle name="Normal 2" xfId="6"/>
    <cellStyle name="Normal 2 2" xfId="7"/>
    <cellStyle name="Normal 3" xfId="8"/>
    <cellStyle name="Normal 4" xfId="1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ulerwin\2016\Cash%20Flow%20%20June%2030,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8)"/>
      <sheetName val="(08)"/>
      <sheetName val="(03)"/>
      <sheetName val="(02b)"/>
      <sheetName val="(02)"/>
      <sheetName val="(01)"/>
      <sheetName val="(101)"/>
      <sheetName val="consolidated"/>
    </sheetNames>
    <sheetDataSet>
      <sheetData sheetId="0">
        <row r="30">
          <cell r="CW30">
            <v>0</v>
          </cell>
        </row>
        <row r="31">
          <cell r="CW31">
            <v>0</v>
          </cell>
        </row>
        <row r="32">
          <cell r="CW32">
            <v>0</v>
          </cell>
        </row>
        <row r="38">
          <cell r="CW38">
            <v>0</v>
          </cell>
        </row>
        <row r="39">
          <cell r="CW39">
            <v>0</v>
          </cell>
        </row>
        <row r="45">
          <cell r="CW45">
            <v>0</v>
          </cell>
        </row>
      </sheetData>
      <sheetData sheetId="1">
        <row r="31">
          <cell r="CV31">
            <v>0</v>
          </cell>
        </row>
        <row r="32">
          <cell r="CV32">
            <v>0</v>
          </cell>
        </row>
        <row r="33">
          <cell r="CV33">
            <v>0</v>
          </cell>
        </row>
        <row r="38">
          <cell r="CV38">
            <v>0</v>
          </cell>
        </row>
        <row r="39">
          <cell r="CV39">
            <v>0</v>
          </cell>
        </row>
        <row r="46">
          <cell r="CV46">
            <v>0</v>
          </cell>
        </row>
      </sheetData>
      <sheetData sheetId="2">
        <row r="30">
          <cell r="CV30">
            <v>0</v>
          </cell>
        </row>
        <row r="31">
          <cell r="CV31">
            <v>0</v>
          </cell>
        </row>
        <row r="32">
          <cell r="CV32">
            <v>0</v>
          </cell>
        </row>
        <row r="38">
          <cell r="CV38">
            <v>0</v>
          </cell>
        </row>
        <row r="39">
          <cell r="CV39">
            <v>0</v>
          </cell>
        </row>
        <row r="45">
          <cell r="CV45">
            <v>0</v>
          </cell>
        </row>
      </sheetData>
      <sheetData sheetId="3">
        <row r="30">
          <cell r="CV30">
            <v>0</v>
          </cell>
        </row>
        <row r="31">
          <cell r="CV31">
            <v>0</v>
          </cell>
        </row>
        <row r="32">
          <cell r="CV32">
            <v>0</v>
          </cell>
        </row>
        <row r="38">
          <cell r="CV38">
            <v>0</v>
          </cell>
        </row>
        <row r="39">
          <cell r="CV39">
            <v>0</v>
          </cell>
        </row>
        <row r="45">
          <cell r="CV45">
            <v>0</v>
          </cell>
        </row>
      </sheetData>
      <sheetData sheetId="4">
        <row r="30">
          <cell r="CV30">
            <v>0</v>
          </cell>
        </row>
        <row r="31">
          <cell r="CV31">
            <v>0</v>
          </cell>
        </row>
        <row r="32">
          <cell r="CV32">
            <v>0</v>
          </cell>
        </row>
        <row r="38">
          <cell r="CV38">
            <v>0</v>
          </cell>
        </row>
        <row r="39">
          <cell r="CV39">
            <v>0</v>
          </cell>
        </row>
        <row r="45">
          <cell r="CV45">
            <v>0</v>
          </cell>
        </row>
      </sheetData>
      <sheetData sheetId="5"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8">
          <cell r="F38">
            <v>0</v>
          </cell>
        </row>
        <row r="39">
          <cell r="F39">
            <v>0</v>
          </cell>
        </row>
        <row r="45">
          <cell r="F45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4"/>
  <sheetViews>
    <sheetView tabSelected="1" zoomScaleNormal="75" workbookViewId="0">
      <selection activeCell="AE27" sqref="AE27"/>
    </sheetView>
  </sheetViews>
  <sheetFormatPr defaultRowHeight="12.75" x14ac:dyDescent="0.2"/>
  <cols>
    <col min="1" max="1" width="3.85546875" style="1" customWidth="1"/>
    <col min="2" max="2" width="2.42578125" style="1" customWidth="1"/>
    <col min="3" max="3" width="4.28515625" style="1" customWidth="1"/>
    <col min="4" max="4" width="54.42578125" style="1" customWidth="1"/>
    <col min="5" max="5" width="24" style="1" customWidth="1"/>
    <col min="6" max="6" width="18.5703125" style="2" hidden="1" customWidth="1"/>
    <col min="7" max="7" width="14.140625" style="2" hidden="1" customWidth="1"/>
    <col min="8" max="8" width="18.5703125" style="2" hidden="1" customWidth="1"/>
    <col min="9" max="18" width="9.140625" style="1" hidden="1" customWidth="1"/>
    <col min="19" max="20" width="15" style="2" hidden="1" customWidth="1"/>
    <col min="21" max="21" width="14" style="2" hidden="1" customWidth="1"/>
    <col min="22" max="23" width="9.140625" style="1" hidden="1" customWidth="1"/>
    <col min="24" max="24" width="21.7109375" style="2" hidden="1" customWidth="1"/>
    <col min="25" max="28" width="9.140625" style="1" hidden="1" customWidth="1"/>
    <col min="29" max="34" width="9.140625" style="1" customWidth="1"/>
    <col min="35" max="16384" width="9.140625" style="1"/>
  </cols>
  <sheetData>
    <row r="1" spans="1:24" x14ac:dyDescent="0.2">
      <c r="A1" s="14" t="s">
        <v>64</v>
      </c>
      <c r="B1" s="14"/>
      <c r="C1" s="14"/>
      <c r="D1" s="14"/>
      <c r="E1" s="14"/>
    </row>
    <row r="2" spans="1:24" s="17" customFormat="1" x14ac:dyDescent="0.2">
      <c r="A2" s="18" t="s">
        <v>63</v>
      </c>
      <c r="B2" s="18"/>
      <c r="C2" s="18"/>
      <c r="D2" s="18"/>
      <c r="E2" s="18"/>
      <c r="F2" s="2"/>
      <c r="G2" s="2"/>
      <c r="H2" s="2"/>
      <c r="S2" s="2"/>
      <c r="T2" s="2"/>
      <c r="U2" s="2"/>
      <c r="X2" s="2"/>
    </row>
    <row r="3" spans="1:24" x14ac:dyDescent="0.2">
      <c r="A3" s="14" t="s">
        <v>62</v>
      </c>
      <c r="B3" s="14"/>
      <c r="C3" s="14"/>
      <c r="D3" s="14"/>
      <c r="E3" s="14"/>
    </row>
    <row r="4" spans="1:24" x14ac:dyDescent="0.2">
      <c r="A4" s="16"/>
      <c r="B4" s="16"/>
      <c r="C4" s="16"/>
      <c r="D4" s="16"/>
      <c r="E4" s="2"/>
    </row>
    <row r="5" spans="1:24" ht="15" hidden="1" x14ac:dyDescent="0.25">
      <c r="A5" s="16"/>
      <c r="B5" s="16"/>
      <c r="C5" s="16"/>
      <c r="D5" s="16"/>
      <c r="E5" s="2"/>
      <c r="F5" s="15" t="s">
        <v>61</v>
      </c>
      <c r="G5" s="15" t="s">
        <v>60</v>
      </c>
      <c r="H5" s="15" t="s">
        <v>59</v>
      </c>
    </row>
    <row r="6" spans="1:24" hidden="1" x14ac:dyDescent="0.2">
      <c r="A6" s="14" t="s">
        <v>58</v>
      </c>
      <c r="B6" s="14"/>
      <c r="C6" s="14"/>
      <c r="D6" s="14"/>
      <c r="E6" s="14"/>
    </row>
    <row r="7" spans="1:24" x14ac:dyDescent="0.2">
      <c r="A7" s="5"/>
      <c r="B7" s="5"/>
      <c r="C7" s="5"/>
      <c r="D7" s="5"/>
      <c r="E7" s="2"/>
    </row>
    <row r="8" spans="1:24" x14ac:dyDescent="0.2">
      <c r="A8" s="8" t="s">
        <v>57</v>
      </c>
      <c r="B8" s="8"/>
      <c r="C8" s="5"/>
      <c r="D8" s="5"/>
      <c r="E8" s="2"/>
    </row>
    <row r="9" spans="1:24" x14ac:dyDescent="0.2">
      <c r="A9" s="5"/>
      <c r="B9" s="8" t="s">
        <v>19</v>
      </c>
      <c r="C9" s="5"/>
      <c r="D9" s="5"/>
      <c r="E9" s="2"/>
      <c r="T9" s="13" t="s">
        <v>42</v>
      </c>
    </row>
    <row r="10" spans="1:24" x14ac:dyDescent="0.2">
      <c r="A10" s="5"/>
      <c r="B10" s="5"/>
      <c r="C10" s="5" t="s">
        <v>56</v>
      </c>
      <c r="D10" s="5"/>
      <c r="E10" s="2">
        <f>F10+G10+H10</f>
        <v>295035429</v>
      </c>
      <c r="F10" s="2">
        <v>295035429</v>
      </c>
      <c r="I10" s="1" t="s">
        <v>55</v>
      </c>
      <c r="S10" s="2">
        <f>45320271.04+11853780.33</f>
        <v>57174051.369999997</v>
      </c>
      <c r="T10" s="2">
        <v>38418591.719999999</v>
      </c>
      <c r="X10" s="2">
        <v>226326878.81999999</v>
      </c>
    </row>
    <row r="11" spans="1:24" x14ac:dyDescent="0.2">
      <c r="A11" s="5"/>
      <c r="B11" s="5"/>
      <c r="C11" s="5" t="s">
        <v>54</v>
      </c>
      <c r="D11" s="5"/>
      <c r="E11" s="2">
        <f>F11+G11+H11</f>
        <v>93331441.590000004</v>
      </c>
      <c r="F11" s="2">
        <f>34416499.34+9748514.64</f>
        <v>44165013.980000004</v>
      </c>
      <c r="G11" s="2">
        <v>49166427.609999999</v>
      </c>
      <c r="I11" s="1" t="s">
        <v>53</v>
      </c>
      <c r="S11" s="2">
        <v>304921350</v>
      </c>
      <c r="T11" s="2">
        <v>152460675</v>
      </c>
      <c r="X11" s="2">
        <v>53531134.850000001</v>
      </c>
    </row>
    <row r="12" spans="1:24" x14ac:dyDescent="0.2">
      <c r="A12" s="5"/>
      <c r="B12" s="5"/>
      <c r="C12" s="5" t="s">
        <v>52</v>
      </c>
      <c r="D12" s="5"/>
      <c r="E12" s="2">
        <f>F12+G12+H12</f>
        <v>201429136.25</v>
      </c>
      <c r="F12" s="2">
        <f>155141713.12+23577323.97+7091979.5+15618119.66</f>
        <v>201429136.25</v>
      </c>
      <c r="I12" s="1" t="s">
        <v>51</v>
      </c>
      <c r="S12" s="2">
        <f>168830415.98+18145564.16+24716432.8+7717486</f>
        <v>219409898.94</v>
      </c>
      <c r="T12" s="2">
        <v>164163169.72999999</v>
      </c>
      <c r="X12" s="2">
        <v>15139006.970000001</v>
      </c>
    </row>
    <row r="13" spans="1:24" x14ac:dyDescent="0.2">
      <c r="A13" s="5"/>
      <c r="B13" s="5"/>
      <c r="C13" s="5" t="s">
        <v>50</v>
      </c>
      <c r="D13" s="5"/>
      <c r="E13" s="2">
        <f>F13+G13+H13</f>
        <v>1563307.41</v>
      </c>
      <c r="F13" s="2">
        <v>1510546.77</v>
      </c>
      <c r="G13" s="2">
        <v>52760.639999999999</v>
      </c>
      <c r="I13" s="1" t="s">
        <v>49</v>
      </c>
      <c r="S13" s="2">
        <v>2035047.45</v>
      </c>
      <c r="T13" s="2">
        <v>840708.29</v>
      </c>
      <c r="X13" s="2">
        <v>30072021.530000001</v>
      </c>
    </row>
    <row r="14" spans="1:24" hidden="1" x14ac:dyDescent="0.2">
      <c r="A14" s="5"/>
      <c r="B14" s="5"/>
      <c r="C14" s="5" t="s">
        <v>48</v>
      </c>
      <c r="D14" s="5"/>
      <c r="E14" s="2">
        <f>F14+G14+H14</f>
        <v>0</v>
      </c>
    </row>
    <row r="15" spans="1:24" x14ac:dyDescent="0.2">
      <c r="A15" s="5"/>
      <c r="B15" s="5"/>
      <c r="C15" s="5" t="s">
        <v>47</v>
      </c>
      <c r="D15" s="5"/>
      <c r="E15" s="2">
        <f>F15+G15+H15</f>
        <v>50032574.159999996</v>
      </c>
      <c r="F15" s="2">
        <f>1541365.91-1510546.77+8717068.11+4875447.43</f>
        <v>13623334.68</v>
      </c>
      <c r="G15" s="2">
        <v>11940254.77</v>
      </c>
      <c r="H15" s="2">
        <v>24468984.710000001</v>
      </c>
      <c r="I15" s="1" t="s">
        <v>46</v>
      </c>
      <c r="S15" s="2">
        <f>601850.63+22162.77+1139134.87+365000+1039102.67+953716.09+177764.2</f>
        <v>4298731.2299999995</v>
      </c>
      <c r="T15" s="2">
        <v>1241981.49</v>
      </c>
      <c r="X15" s="2">
        <v>9461983.5600000005</v>
      </c>
    </row>
    <row r="16" spans="1:24" x14ac:dyDescent="0.2">
      <c r="A16" s="5"/>
      <c r="B16" s="5"/>
      <c r="C16" s="8" t="s">
        <v>45</v>
      </c>
      <c r="D16" s="5"/>
      <c r="E16" s="12">
        <f>SUM(E10:E15)</f>
        <v>641391888.40999997</v>
      </c>
      <c r="F16" s="12">
        <f>SUM(F10:F15)</f>
        <v>555763460.67999995</v>
      </c>
      <c r="G16" s="12">
        <f>SUM(G10:G15)</f>
        <v>61159443.019999996</v>
      </c>
      <c r="H16" s="12">
        <f>SUM(H10:H15)</f>
        <v>24468984.710000001</v>
      </c>
      <c r="J16" s="1" t="s">
        <v>44</v>
      </c>
      <c r="S16" s="12">
        <f>SUM(S11:S15)</f>
        <v>530665027.62</v>
      </c>
      <c r="X16" s="2">
        <v>31598437.059999999</v>
      </c>
    </row>
    <row r="17" spans="1:24" hidden="1" x14ac:dyDescent="0.2">
      <c r="A17" s="5"/>
      <c r="B17" s="5"/>
      <c r="C17" s="8"/>
      <c r="D17" s="5"/>
      <c r="E17" s="2"/>
    </row>
    <row r="18" spans="1:24" x14ac:dyDescent="0.2">
      <c r="A18" s="5"/>
      <c r="B18" s="8" t="s">
        <v>14</v>
      </c>
      <c r="C18" s="5"/>
      <c r="D18" s="8"/>
      <c r="E18" s="2"/>
      <c r="X18" s="2">
        <v>3281951.95</v>
      </c>
    </row>
    <row r="19" spans="1:24" x14ac:dyDescent="0.2">
      <c r="A19" s="5"/>
      <c r="B19" s="5"/>
      <c r="C19" s="5" t="s">
        <v>43</v>
      </c>
      <c r="D19" s="5"/>
      <c r="E19" s="2"/>
      <c r="T19" s="2" t="s">
        <v>42</v>
      </c>
      <c r="U19" s="2" t="s">
        <v>41</v>
      </c>
      <c r="X19" s="2">
        <v>91922.77</v>
      </c>
    </row>
    <row r="20" spans="1:24" x14ac:dyDescent="0.2">
      <c r="A20" s="5"/>
      <c r="B20" s="5"/>
      <c r="C20" s="5"/>
      <c r="D20" s="5" t="s">
        <v>40</v>
      </c>
      <c r="E20" s="2">
        <f>F20+G20+H20</f>
        <v>340385312.81</v>
      </c>
      <c r="F20" s="2">
        <f>272318614.31+82255266.29-39907725.48</f>
        <v>314666155.12</v>
      </c>
      <c r="G20" s="2">
        <v>25719157.690000001</v>
      </c>
      <c r="I20" s="1" t="s">
        <v>39</v>
      </c>
      <c r="S20" s="2">
        <f>T20+U20</f>
        <v>175188318.56999999</v>
      </c>
      <c r="T20" s="2">
        <v>80115469.550000012</v>
      </c>
      <c r="U20" s="2">
        <f>94961770.66+111078.36</f>
        <v>95072849.019999996</v>
      </c>
    </row>
    <row r="21" spans="1:24" x14ac:dyDescent="0.2">
      <c r="A21" s="5"/>
      <c r="B21" s="5"/>
      <c r="C21" s="5"/>
      <c r="D21" s="5" t="s">
        <v>38</v>
      </c>
      <c r="E21" s="2">
        <f>F21+G21+H21</f>
        <v>57563928.969999999</v>
      </c>
      <c r="F21" s="2">
        <f>50560905.97+7003023</f>
        <v>57563928.969999999</v>
      </c>
      <c r="I21" s="1" t="s">
        <v>37</v>
      </c>
      <c r="S21" s="2">
        <f>T21+U21</f>
        <v>67553252.549999997</v>
      </c>
      <c r="T21" s="2">
        <v>28431466.300000001</v>
      </c>
      <c r="U21" s="2">
        <v>39121786.25</v>
      </c>
      <c r="X21" s="2">
        <v>457382025</v>
      </c>
    </row>
    <row r="22" spans="1:24" x14ac:dyDescent="0.2">
      <c r="A22" s="5"/>
      <c r="B22" s="5"/>
      <c r="C22" s="5" t="s">
        <v>36</v>
      </c>
      <c r="D22" s="5"/>
      <c r="E22" s="2">
        <f>F22+G22+H22</f>
        <v>5109652.2</v>
      </c>
      <c r="F22" s="2">
        <v>5109652.2</v>
      </c>
      <c r="I22" s="1" t="s">
        <v>35</v>
      </c>
      <c r="S22" s="2">
        <f>T22+U22</f>
        <v>8520091.120000001</v>
      </c>
      <c r="T22" s="2">
        <v>5992440.4000000004</v>
      </c>
      <c r="U22" s="2">
        <v>2527650.7200000002</v>
      </c>
      <c r="X22" s="2">
        <v>601850.63</v>
      </c>
    </row>
    <row r="23" spans="1:24" ht="15" x14ac:dyDescent="0.25">
      <c r="A23" s="5"/>
      <c r="B23" s="5"/>
      <c r="C23" s="5" t="s">
        <v>34</v>
      </c>
      <c r="D23" s="5"/>
      <c r="E23" s="2">
        <f>F23+G23+H23</f>
        <v>119952334.83</v>
      </c>
      <c r="F23" s="6">
        <f>129014074.55-52228483.46</f>
        <v>76785591.090000004</v>
      </c>
      <c r="G23" s="2">
        <v>34023277.509999998</v>
      </c>
      <c r="H23" s="2">
        <v>9143466.2300000004</v>
      </c>
      <c r="I23" s="1" t="s">
        <v>33</v>
      </c>
      <c r="S23" s="2">
        <f>T23+U23</f>
        <v>166099620.75999999</v>
      </c>
      <c r="T23" s="2">
        <v>88242011.090000004</v>
      </c>
      <c r="U23" s="2">
        <v>77857609.670000002</v>
      </c>
      <c r="X23" s="2">
        <v>1054188.8899999999</v>
      </c>
    </row>
    <row r="24" spans="1:24" x14ac:dyDescent="0.2">
      <c r="A24" s="5"/>
      <c r="B24" s="5"/>
      <c r="C24" s="8" t="s">
        <v>32</v>
      </c>
      <c r="D24" s="5"/>
      <c r="E24" s="10">
        <f>SUM(E20:E23)</f>
        <v>523011228.80999994</v>
      </c>
      <c r="F24" s="10">
        <f>SUM(F20:F23)</f>
        <v>454125327.38</v>
      </c>
      <c r="G24" s="10">
        <f>SUM(G20:G23)</f>
        <v>59742435.200000003</v>
      </c>
      <c r="H24" s="10">
        <f>SUM(H20:H23)</f>
        <v>9143466.2300000004</v>
      </c>
      <c r="S24" s="10">
        <f>SUM(S20:S23)</f>
        <v>417361283</v>
      </c>
      <c r="X24" s="2">
        <v>25720000</v>
      </c>
    </row>
    <row r="25" spans="1:24" x14ac:dyDescent="0.2">
      <c r="A25" s="8"/>
      <c r="B25" s="8" t="s">
        <v>31</v>
      </c>
      <c r="C25" s="8"/>
      <c r="D25" s="5"/>
      <c r="E25" s="12">
        <f>+(E16-E24)</f>
        <v>118380659.60000002</v>
      </c>
      <c r="F25" s="12">
        <f>+(F16-F24)</f>
        <v>101638133.29999995</v>
      </c>
      <c r="G25" s="12">
        <f>+(G16-G24)</f>
        <v>1417007.8199999928</v>
      </c>
      <c r="H25" s="12">
        <f>+(H16-H24)</f>
        <v>15325518.48</v>
      </c>
      <c r="S25" s="12">
        <f>+(S16-S24)</f>
        <v>113303744.62</v>
      </c>
    </row>
    <row r="26" spans="1:24" x14ac:dyDescent="0.2">
      <c r="A26" s="8"/>
      <c r="B26" s="8"/>
      <c r="C26" s="8"/>
      <c r="D26" s="5"/>
      <c r="E26" s="2"/>
      <c r="X26" s="2">
        <v>10406603.949999999</v>
      </c>
    </row>
    <row r="27" spans="1:24" x14ac:dyDescent="0.2">
      <c r="A27" s="8" t="s">
        <v>30</v>
      </c>
      <c r="B27" s="8"/>
      <c r="C27" s="5"/>
      <c r="D27" s="5"/>
      <c r="E27" s="2"/>
      <c r="X27" s="2">
        <v>227271.2</v>
      </c>
    </row>
    <row r="28" spans="1:24" x14ac:dyDescent="0.2">
      <c r="A28" s="8"/>
      <c r="B28" s="8" t="s">
        <v>19</v>
      </c>
      <c r="C28" s="5"/>
      <c r="D28" s="5"/>
      <c r="E28" s="2"/>
    </row>
    <row r="29" spans="1:24" x14ac:dyDescent="0.2">
      <c r="A29" s="5"/>
      <c r="B29" s="8"/>
      <c r="C29" s="5" t="s">
        <v>29</v>
      </c>
      <c r="D29" s="5"/>
      <c r="E29" s="2">
        <f>'[1](18)'!CW30+'[1](08)'!CV31+'[1](03)'!CV30+'[1](02b)'!CV30+'[1](02)'!CV30+'[1](01)'!F30</f>
        <v>0</v>
      </c>
    </row>
    <row r="30" spans="1:24" hidden="1" x14ac:dyDescent="0.2">
      <c r="A30" s="5"/>
      <c r="B30" s="5"/>
      <c r="C30" s="5" t="s">
        <v>28</v>
      </c>
      <c r="D30" s="5"/>
      <c r="E30" s="2">
        <f>'[1](18)'!CW31+'[1](08)'!CV32+'[1](03)'!CV31+'[1](02b)'!CV31+'[1](02)'!CV31+'[1](01)'!F31</f>
        <v>0</v>
      </c>
    </row>
    <row r="31" spans="1:24" hidden="1" x14ac:dyDescent="0.2">
      <c r="A31" s="5"/>
      <c r="B31" s="5"/>
      <c r="C31" s="5" t="s">
        <v>27</v>
      </c>
      <c r="D31" s="5"/>
      <c r="E31" s="2">
        <f>'[1](18)'!CW32+'[1](08)'!CV33+'[1](03)'!CV32+'[1](02b)'!CV32+'[1](02)'!CV32+'[1](01)'!F32</f>
        <v>0</v>
      </c>
    </row>
    <row r="32" spans="1:24" x14ac:dyDescent="0.2">
      <c r="A32" s="8"/>
      <c r="B32" s="8"/>
      <c r="C32" s="8" t="s">
        <v>15</v>
      </c>
      <c r="D32" s="5"/>
      <c r="E32" s="10">
        <f>SUM(E29:E31)</f>
        <v>0</v>
      </c>
      <c r="F32" s="10">
        <f>SUM(F29:F31)</f>
        <v>0</v>
      </c>
      <c r="G32" s="10">
        <f>SUM(G29:G31)</f>
        <v>0</v>
      </c>
      <c r="H32" s="10">
        <f>SUM(H29:H31)</f>
        <v>0</v>
      </c>
    </row>
    <row r="33" spans="1:21" hidden="1" x14ac:dyDescent="0.2">
      <c r="A33" s="8"/>
      <c r="B33" s="8"/>
      <c r="C33" s="8"/>
      <c r="D33" s="5"/>
      <c r="E33" s="2"/>
    </row>
    <row r="34" spans="1:21" x14ac:dyDescent="0.2">
      <c r="A34" s="8"/>
      <c r="B34" s="8" t="s">
        <v>14</v>
      </c>
      <c r="C34" s="5"/>
      <c r="D34" s="5"/>
      <c r="E34" s="2"/>
    </row>
    <row r="35" spans="1:21" x14ac:dyDescent="0.2">
      <c r="A35" s="5"/>
      <c r="B35" s="8"/>
      <c r="C35" s="5" t="s">
        <v>26</v>
      </c>
      <c r="D35" s="5"/>
      <c r="E35" s="2"/>
    </row>
    <row r="36" spans="1:21" x14ac:dyDescent="0.2">
      <c r="A36" s="5"/>
      <c r="B36" s="5"/>
      <c r="C36" s="5"/>
      <c r="D36" s="5" t="s">
        <v>25</v>
      </c>
      <c r="E36" s="2">
        <f>F36+G36+H36</f>
        <v>82168752.019999996</v>
      </c>
      <c r="F36" s="2">
        <f>2963087.23+78911002.24</f>
        <v>81874089.469999999</v>
      </c>
      <c r="G36" s="2">
        <v>294662.55</v>
      </c>
      <c r="I36" s="1" t="s">
        <v>24</v>
      </c>
      <c r="S36" s="2">
        <f>T36+U36</f>
        <v>87636366.439999998</v>
      </c>
      <c r="T36" s="2">
        <v>37049844.300000004</v>
      </c>
      <c r="U36" s="2">
        <f>37338317.06+13248205.08</f>
        <v>50586522.140000001</v>
      </c>
    </row>
    <row r="37" spans="1:21" hidden="1" x14ac:dyDescent="0.2">
      <c r="A37" s="5"/>
      <c r="B37" s="5"/>
      <c r="C37" s="5" t="s">
        <v>23</v>
      </c>
      <c r="D37" s="5"/>
      <c r="E37" s="2">
        <f>'[1](18)'!CW38+'[1](08)'!CV38+'[1](03)'!CV38+'[1](02b)'!CV38+'[1](02)'!CV38+'[1](01)'!F38</f>
        <v>0</v>
      </c>
    </row>
    <row r="38" spans="1:21" hidden="1" x14ac:dyDescent="0.2">
      <c r="A38" s="5"/>
      <c r="B38" s="5"/>
      <c r="C38" s="5" t="s">
        <v>22</v>
      </c>
      <c r="D38" s="5"/>
      <c r="E38" s="2">
        <f>'[1](18)'!CW39+'[1](08)'!CV39+'[1](03)'!CV39+'[1](02b)'!CV39+'[1](02)'!CV39+'[1](01)'!F39</f>
        <v>0</v>
      </c>
    </row>
    <row r="39" spans="1:21" x14ac:dyDescent="0.2">
      <c r="A39" s="5"/>
      <c r="B39" s="5"/>
      <c r="C39" s="8" t="s">
        <v>11</v>
      </c>
      <c r="D39" s="5"/>
      <c r="E39" s="11">
        <f>SUM(E36:E38)</f>
        <v>82168752.019999996</v>
      </c>
      <c r="F39" s="11">
        <f>SUM(F36:F38)</f>
        <v>81874089.469999999</v>
      </c>
      <c r="G39" s="11">
        <f>SUM(G36:G38)</f>
        <v>294662.55</v>
      </c>
      <c r="H39" s="11">
        <f>SUM(H36:H38)</f>
        <v>0</v>
      </c>
      <c r="S39" s="11">
        <f>SUM(S36:S38)</f>
        <v>87636366.439999998</v>
      </c>
    </row>
    <row r="40" spans="1:21" x14ac:dyDescent="0.2">
      <c r="A40" s="8"/>
      <c r="B40" s="8" t="s">
        <v>21</v>
      </c>
      <c r="C40" s="8"/>
      <c r="D40" s="5"/>
      <c r="E40" s="11">
        <f>E32-E39</f>
        <v>-82168752.019999996</v>
      </c>
      <c r="F40" s="11">
        <f>F32-F39</f>
        <v>-81874089.469999999</v>
      </c>
      <c r="G40" s="11">
        <f>G32-G39</f>
        <v>-294662.55</v>
      </c>
      <c r="H40" s="11">
        <f>H32-H39</f>
        <v>0</v>
      </c>
      <c r="S40" s="11">
        <f>S32-S39</f>
        <v>-87636366.439999998</v>
      </c>
    </row>
    <row r="41" spans="1:21" x14ac:dyDescent="0.2">
      <c r="A41" s="8"/>
      <c r="B41" s="8"/>
      <c r="C41" s="8"/>
      <c r="D41" s="5"/>
      <c r="E41" s="2"/>
    </row>
    <row r="42" spans="1:21" x14ac:dyDescent="0.2">
      <c r="A42" s="8" t="s">
        <v>20</v>
      </c>
      <c r="B42" s="8"/>
      <c r="C42" s="5"/>
      <c r="D42" s="5"/>
      <c r="E42" s="2"/>
    </row>
    <row r="43" spans="1:21" x14ac:dyDescent="0.2">
      <c r="A43" s="5"/>
      <c r="B43" s="8" t="s">
        <v>19</v>
      </c>
      <c r="C43" s="5"/>
      <c r="D43" s="5"/>
      <c r="E43" s="2"/>
    </row>
    <row r="44" spans="1:21" x14ac:dyDescent="0.2">
      <c r="A44" s="5"/>
      <c r="B44" s="5"/>
      <c r="C44" s="5" t="s">
        <v>18</v>
      </c>
      <c r="D44" s="5"/>
      <c r="E44" s="2">
        <f>'[1](18)'!CW45+'[1](08)'!CV46+'[1](03)'!CV45+'[1](02b)'!CV45+'[1](02)'!CV45+'[1](01)'!F45</f>
        <v>0</v>
      </c>
    </row>
    <row r="45" spans="1:21" x14ac:dyDescent="0.2">
      <c r="A45" s="5"/>
      <c r="B45" s="5"/>
      <c r="C45" s="5" t="s">
        <v>17</v>
      </c>
      <c r="D45" s="5"/>
      <c r="E45" s="9">
        <f>F45+G45+H45</f>
        <v>73081172.829999998</v>
      </c>
      <c r="F45" s="9">
        <v>73081172.829999998</v>
      </c>
      <c r="I45" s="1" t="s">
        <v>16</v>
      </c>
      <c r="S45" s="2">
        <f>T45+U45</f>
        <v>25720000</v>
      </c>
      <c r="T45" s="2">
        <v>25720000</v>
      </c>
    </row>
    <row r="46" spans="1:21" x14ac:dyDescent="0.2">
      <c r="A46" s="5"/>
      <c r="B46" s="5"/>
      <c r="C46" s="8" t="s">
        <v>15</v>
      </c>
      <c r="D46" s="5"/>
      <c r="E46" s="2">
        <f>SUM(E44:E45)</f>
        <v>73081172.829999998</v>
      </c>
      <c r="F46" s="2">
        <f>SUM(F44:F45)</f>
        <v>73081172.829999998</v>
      </c>
      <c r="G46" s="2">
        <f>SUM(G44:G45)</f>
        <v>0</v>
      </c>
      <c r="H46" s="2">
        <f>SUM(H44:H45)</f>
        <v>0</v>
      </c>
      <c r="S46" s="2">
        <f>SUM(S44:S45)</f>
        <v>25720000</v>
      </c>
    </row>
    <row r="47" spans="1:21" hidden="1" x14ac:dyDescent="0.2">
      <c r="A47" s="5"/>
      <c r="B47" s="5"/>
      <c r="C47" s="8"/>
      <c r="D47" s="5"/>
      <c r="E47" s="2"/>
    </row>
    <row r="48" spans="1:21" x14ac:dyDescent="0.2">
      <c r="A48" s="5"/>
      <c r="B48" s="8" t="s">
        <v>14</v>
      </c>
      <c r="C48" s="5"/>
      <c r="D48" s="5"/>
      <c r="E48" s="2"/>
    </row>
    <row r="49" spans="1:21" hidden="1" x14ac:dyDescent="0.2">
      <c r="A49" s="5"/>
      <c r="B49" s="5"/>
      <c r="C49" s="5" t="s">
        <v>13</v>
      </c>
      <c r="D49" s="5"/>
      <c r="E49" s="2"/>
    </row>
    <row r="50" spans="1:21" x14ac:dyDescent="0.2">
      <c r="A50" s="5"/>
      <c r="B50" s="5"/>
      <c r="C50" s="5" t="s">
        <v>12</v>
      </c>
      <c r="D50" s="5"/>
      <c r="E50" s="2">
        <f>F50+G50+H50</f>
        <v>25412721.280000001</v>
      </c>
      <c r="F50" s="2">
        <v>25412721.280000001</v>
      </c>
      <c r="S50" s="2">
        <f>T50+U50</f>
        <v>23185081.75</v>
      </c>
      <c r="T50" s="2">
        <v>10254265.890000001</v>
      </c>
      <c r="U50" s="2">
        <v>12930815.859999999</v>
      </c>
    </row>
    <row r="51" spans="1:21" x14ac:dyDescent="0.2">
      <c r="A51" s="5"/>
      <c r="B51" s="5"/>
      <c r="C51" s="8" t="s">
        <v>11</v>
      </c>
      <c r="D51" s="5"/>
      <c r="E51" s="10">
        <f>E50</f>
        <v>25412721.280000001</v>
      </c>
      <c r="F51" s="10">
        <f>F50</f>
        <v>25412721.280000001</v>
      </c>
      <c r="G51" s="10">
        <f>G50</f>
        <v>0</v>
      </c>
      <c r="H51" s="10">
        <f>H50</f>
        <v>0</v>
      </c>
      <c r="S51" s="2">
        <f>S50</f>
        <v>23185081.75</v>
      </c>
    </row>
    <row r="52" spans="1:21" hidden="1" x14ac:dyDescent="0.2">
      <c r="A52" s="5"/>
      <c r="B52" s="5"/>
      <c r="C52" s="8"/>
      <c r="D52" s="5"/>
      <c r="E52" s="2"/>
    </row>
    <row r="53" spans="1:21" x14ac:dyDescent="0.2">
      <c r="A53" s="8"/>
      <c r="B53" s="8" t="s">
        <v>10</v>
      </c>
      <c r="C53" s="5"/>
      <c r="D53" s="5"/>
      <c r="E53" s="9">
        <f>E46-E51</f>
        <v>47668451.549999997</v>
      </c>
      <c r="F53" s="9">
        <f>F46-F51</f>
        <v>47668451.549999997</v>
      </c>
      <c r="G53" s="9">
        <f>G46-G51</f>
        <v>0</v>
      </c>
      <c r="H53" s="9">
        <f>H46-H51</f>
        <v>0</v>
      </c>
      <c r="S53" s="2">
        <f>S46-S51</f>
        <v>2534918.25</v>
      </c>
    </row>
    <row r="54" spans="1:21" hidden="1" x14ac:dyDescent="0.2">
      <c r="A54" s="5"/>
      <c r="B54" s="5"/>
      <c r="C54" s="5"/>
      <c r="D54" s="5"/>
      <c r="E54" s="2"/>
    </row>
    <row r="55" spans="1:21" x14ac:dyDescent="0.2">
      <c r="A55" s="8" t="s">
        <v>9</v>
      </c>
      <c r="B55" s="5"/>
      <c r="C55" s="5"/>
      <c r="D55" s="5"/>
      <c r="E55" s="2">
        <f>+(E25+E40+E53)</f>
        <v>83880359.130000025</v>
      </c>
      <c r="F55" s="2">
        <f>+(F25+F40+F53)</f>
        <v>67432495.379999951</v>
      </c>
      <c r="G55" s="2">
        <f>+(G25+G40+G53)</f>
        <v>1122345.2699999928</v>
      </c>
      <c r="H55" s="2">
        <f>+(H25+H40+H53)</f>
        <v>15325518.48</v>
      </c>
      <c r="S55" s="2">
        <f>+(S25+S40+S53)</f>
        <v>28202296.430000007</v>
      </c>
    </row>
    <row r="56" spans="1:21" hidden="1" x14ac:dyDescent="0.2">
      <c r="A56" s="5"/>
      <c r="B56" s="5"/>
      <c r="C56" s="5"/>
      <c r="D56" s="5"/>
      <c r="E56" s="2"/>
    </row>
    <row r="57" spans="1:21" x14ac:dyDescent="0.2">
      <c r="A57" s="8" t="s">
        <v>8</v>
      </c>
      <c r="B57" s="5"/>
      <c r="C57" s="5"/>
      <c r="D57" s="5"/>
      <c r="E57" s="2">
        <f>F57+G57+H57</f>
        <v>948482135.97999978</v>
      </c>
      <c r="F57" s="2">
        <v>773174910.52999973</v>
      </c>
      <c r="G57" s="2">
        <v>27675624</v>
      </c>
      <c r="H57" s="2">
        <v>147631601.44999999</v>
      </c>
      <c r="S57" s="2">
        <v>286429034.73000008</v>
      </c>
    </row>
    <row r="58" spans="1:21" hidden="1" x14ac:dyDescent="0.2">
      <c r="A58" s="5"/>
      <c r="B58" s="5"/>
      <c r="C58" s="5"/>
      <c r="D58" s="5"/>
      <c r="E58" s="2"/>
    </row>
    <row r="59" spans="1:21" ht="13.5" thickBot="1" x14ac:dyDescent="0.25">
      <c r="A59" s="8" t="s">
        <v>7</v>
      </c>
      <c r="B59" s="8"/>
      <c r="C59" s="5"/>
      <c r="D59" s="5"/>
      <c r="E59" s="7">
        <f>+(E55+E57)</f>
        <v>1032362495.1099998</v>
      </c>
      <c r="F59" s="7">
        <f>+(F55+F57)</f>
        <v>840607405.90999973</v>
      </c>
      <c r="G59" s="7">
        <f>+(G55+G57)</f>
        <v>28797969.269999992</v>
      </c>
      <c r="H59" s="7">
        <f>+(H55+H57)</f>
        <v>162957119.92999998</v>
      </c>
      <c r="S59" s="2">
        <f>+(S55+S57)</f>
        <v>314631331.16000009</v>
      </c>
    </row>
    <row r="60" spans="1:21" ht="13.5" thickTop="1" x14ac:dyDescent="0.2">
      <c r="A60" s="5"/>
      <c r="B60" s="5"/>
      <c r="C60" s="5"/>
      <c r="D60" s="5"/>
      <c r="E60" s="2"/>
    </row>
    <row r="61" spans="1:21" ht="15" x14ac:dyDescent="0.25">
      <c r="A61" s="5"/>
      <c r="B61" s="5"/>
      <c r="C61" s="5"/>
      <c r="D61" s="5"/>
      <c r="E61" s="2"/>
      <c r="F61" s="6" t="s">
        <v>6</v>
      </c>
    </row>
    <row r="62" spans="1:21" x14ac:dyDescent="0.2">
      <c r="A62" s="5" t="s">
        <v>5</v>
      </c>
      <c r="B62" s="5"/>
      <c r="C62" s="5"/>
      <c r="D62" s="5"/>
      <c r="E62" s="2"/>
    </row>
    <row r="63" spans="1:21" x14ac:dyDescent="0.2">
      <c r="A63" s="5" t="s">
        <v>4</v>
      </c>
      <c r="B63" s="5"/>
      <c r="C63" s="5"/>
      <c r="D63" s="5"/>
      <c r="E63" s="2"/>
    </row>
    <row r="64" spans="1:21" x14ac:dyDescent="0.2">
      <c r="A64" s="5"/>
      <c r="B64" s="5"/>
      <c r="C64" s="5"/>
      <c r="D64" s="5"/>
      <c r="E64" s="2"/>
    </row>
    <row r="65" spans="1:5" x14ac:dyDescent="0.2">
      <c r="A65" s="5"/>
      <c r="B65" s="5"/>
      <c r="C65" s="5"/>
      <c r="D65" s="5"/>
      <c r="E65" s="2"/>
    </row>
    <row r="66" spans="1:5" x14ac:dyDescent="0.2">
      <c r="A66" s="5"/>
      <c r="B66" s="5"/>
      <c r="C66" s="5"/>
      <c r="D66" s="5"/>
      <c r="E66" s="2"/>
    </row>
    <row r="67" spans="1:5" x14ac:dyDescent="0.2">
      <c r="A67" s="5"/>
      <c r="B67" s="5"/>
      <c r="C67" s="5"/>
      <c r="D67" s="5"/>
      <c r="E67" s="2"/>
    </row>
    <row r="68" spans="1:5" x14ac:dyDescent="0.2">
      <c r="A68" s="2" t="s">
        <v>3</v>
      </c>
      <c r="B68" s="5"/>
      <c r="C68" s="5"/>
      <c r="D68" s="5"/>
      <c r="E68" s="2" t="s">
        <v>2</v>
      </c>
    </row>
    <row r="69" spans="1:5" ht="15" x14ac:dyDescent="0.25">
      <c r="A69" s="6" t="s">
        <v>1</v>
      </c>
      <c r="B69" s="5"/>
      <c r="C69" s="5"/>
      <c r="D69" s="5"/>
      <c r="E69" s="2" t="s">
        <v>0</v>
      </c>
    </row>
    <row r="70" spans="1:5" x14ac:dyDescent="0.2">
      <c r="A70" s="5"/>
      <c r="B70" s="5"/>
      <c r="C70" s="5"/>
      <c r="D70" s="5"/>
      <c r="E70" s="2"/>
    </row>
    <row r="71" spans="1:5" x14ac:dyDescent="0.2">
      <c r="A71" s="5"/>
      <c r="B71" s="5"/>
      <c r="C71" s="5"/>
      <c r="D71" s="5"/>
      <c r="E71" s="2"/>
    </row>
    <row r="72" spans="1:5" hidden="1" x14ac:dyDescent="0.2">
      <c r="A72" s="5"/>
      <c r="B72" s="5"/>
      <c r="C72" s="5"/>
      <c r="D72" s="5"/>
      <c r="E72" s="2">
        <v>234417007.74999985</v>
      </c>
    </row>
    <row r="73" spans="1:5" x14ac:dyDescent="0.2">
      <c r="A73" s="5"/>
      <c r="B73" s="5"/>
      <c r="C73" s="5"/>
      <c r="D73" s="5"/>
      <c r="E73" s="2"/>
    </row>
    <row r="74" spans="1:5" x14ac:dyDescent="0.2">
      <c r="A74" s="5"/>
      <c r="B74" s="5"/>
      <c r="C74" s="5"/>
      <c r="E74" s="2"/>
    </row>
    <row r="75" spans="1:5" x14ac:dyDescent="0.2">
      <c r="A75" s="5"/>
      <c r="B75" s="5"/>
      <c r="C75" s="5"/>
      <c r="E75" s="2"/>
    </row>
    <row r="76" spans="1:5" x14ac:dyDescent="0.2">
      <c r="A76" s="5"/>
      <c r="B76" s="5"/>
      <c r="C76" s="5"/>
      <c r="E76" s="2"/>
    </row>
    <row r="77" spans="1:5" x14ac:dyDescent="0.2">
      <c r="A77" s="5"/>
      <c r="B77" s="5"/>
      <c r="C77" s="5"/>
      <c r="E77" s="2"/>
    </row>
    <row r="78" spans="1:5" x14ac:dyDescent="0.2">
      <c r="A78" s="5"/>
      <c r="B78" s="5"/>
      <c r="C78" s="5"/>
      <c r="E78" s="2"/>
    </row>
    <row r="79" spans="1:5" x14ac:dyDescent="0.2">
      <c r="A79" s="5"/>
      <c r="B79" s="5"/>
      <c r="C79" s="5"/>
      <c r="D79" s="5"/>
      <c r="E79" s="2"/>
    </row>
    <row r="80" spans="1:5" x14ac:dyDescent="0.2">
      <c r="E80" s="4"/>
    </row>
    <row r="81" spans="5:5" x14ac:dyDescent="0.2">
      <c r="E81" s="2"/>
    </row>
    <row r="82" spans="5:5" x14ac:dyDescent="0.2">
      <c r="E82" s="2"/>
    </row>
    <row r="83" spans="5:5" x14ac:dyDescent="0.2">
      <c r="E83" s="3"/>
    </row>
    <row r="84" spans="5:5" x14ac:dyDescent="0.2">
      <c r="E84" s="2"/>
    </row>
    <row r="85" spans="5:5" x14ac:dyDescent="0.2">
      <c r="E85" s="2"/>
    </row>
    <row r="86" spans="5:5" x14ac:dyDescent="0.2">
      <c r="E86" s="2"/>
    </row>
    <row r="87" spans="5:5" x14ac:dyDescent="0.2">
      <c r="E87" s="2"/>
    </row>
    <row r="88" spans="5:5" x14ac:dyDescent="0.2">
      <c r="E88" s="2"/>
    </row>
    <row r="89" spans="5:5" x14ac:dyDescent="0.2">
      <c r="E89" s="2"/>
    </row>
    <row r="90" spans="5:5" x14ac:dyDescent="0.2">
      <c r="E90" s="2"/>
    </row>
    <row r="91" spans="5:5" x14ac:dyDescent="0.2">
      <c r="E91" s="2"/>
    </row>
    <row r="92" spans="5:5" x14ac:dyDescent="0.2">
      <c r="E92" s="2"/>
    </row>
    <row r="93" spans="5:5" x14ac:dyDescent="0.2">
      <c r="E93" s="2"/>
    </row>
    <row r="94" spans="5:5" x14ac:dyDescent="0.2">
      <c r="E94" s="2"/>
    </row>
    <row r="95" spans="5:5" x14ac:dyDescent="0.2">
      <c r="E95" s="2"/>
    </row>
    <row r="96" spans="5:5" x14ac:dyDescent="0.2">
      <c r="E96" s="2"/>
    </row>
    <row r="97" spans="5:5" x14ac:dyDescent="0.2">
      <c r="E97" s="2"/>
    </row>
    <row r="98" spans="5:5" x14ac:dyDescent="0.2">
      <c r="E98" s="2"/>
    </row>
    <row r="99" spans="5:5" x14ac:dyDescent="0.2">
      <c r="E99" s="2"/>
    </row>
    <row r="100" spans="5:5" x14ac:dyDescent="0.2">
      <c r="E100" s="2"/>
    </row>
    <row r="101" spans="5:5" x14ac:dyDescent="0.2">
      <c r="E101" s="2"/>
    </row>
    <row r="102" spans="5:5" x14ac:dyDescent="0.2">
      <c r="E102" s="2"/>
    </row>
    <row r="103" spans="5:5" x14ac:dyDescent="0.2">
      <c r="E103" s="2"/>
    </row>
    <row r="104" spans="5:5" x14ac:dyDescent="0.2">
      <c r="E104" s="2"/>
    </row>
    <row r="105" spans="5:5" x14ac:dyDescent="0.2">
      <c r="E105" s="2"/>
    </row>
    <row r="106" spans="5:5" x14ac:dyDescent="0.2">
      <c r="E106" s="2"/>
    </row>
    <row r="107" spans="5:5" x14ac:dyDescent="0.2">
      <c r="E107" s="2"/>
    </row>
    <row r="108" spans="5:5" x14ac:dyDescent="0.2">
      <c r="E108" s="2"/>
    </row>
    <row r="109" spans="5:5" x14ac:dyDescent="0.2">
      <c r="E109" s="2"/>
    </row>
    <row r="110" spans="5:5" x14ac:dyDescent="0.2">
      <c r="E110" s="2"/>
    </row>
    <row r="111" spans="5:5" x14ac:dyDescent="0.2">
      <c r="E111" s="2"/>
    </row>
    <row r="112" spans="5:5" x14ac:dyDescent="0.2">
      <c r="E112" s="2"/>
    </row>
    <row r="113" spans="5:5" x14ac:dyDescent="0.2">
      <c r="E113" s="2"/>
    </row>
    <row r="114" spans="5:5" x14ac:dyDescent="0.2">
      <c r="E114" s="2"/>
    </row>
    <row r="115" spans="5:5" x14ac:dyDescent="0.2">
      <c r="E115" s="2"/>
    </row>
    <row r="116" spans="5:5" x14ac:dyDescent="0.2">
      <c r="E116" s="2"/>
    </row>
    <row r="117" spans="5:5" x14ac:dyDescent="0.2">
      <c r="E117" s="2"/>
    </row>
    <row r="118" spans="5:5" x14ac:dyDescent="0.2">
      <c r="E118" s="2"/>
    </row>
    <row r="119" spans="5:5" x14ac:dyDescent="0.2">
      <c r="E119" s="2"/>
    </row>
    <row r="120" spans="5:5" x14ac:dyDescent="0.2">
      <c r="E120" s="2"/>
    </row>
    <row r="121" spans="5:5" x14ac:dyDescent="0.2">
      <c r="E121" s="2"/>
    </row>
    <row r="122" spans="5:5" x14ac:dyDescent="0.2">
      <c r="E122" s="2"/>
    </row>
    <row r="123" spans="5:5" x14ac:dyDescent="0.2">
      <c r="E123" s="2"/>
    </row>
    <row r="124" spans="5:5" x14ac:dyDescent="0.2">
      <c r="E124" s="2"/>
    </row>
    <row r="125" spans="5:5" x14ac:dyDescent="0.2">
      <c r="E125" s="2"/>
    </row>
    <row r="126" spans="5:5" x14ac:dyDescent="0.2">
      <c r="E126" s="2"/>
    </row>
    <row r="127" spans="5:5" x14ac:dyDescent="0.2">
      <c r="E127" s="2"/>
    </row>
    <row r="128" spans="5:5" x14ac:dyDescent="0.2">
      <c r="E128" s="2"/>
    </row>
    <row r="129" spans="5:5" x14ac:dyDescent="0.2">
      <c r="E129" s="2"/>
    </row>
    <row r="130" spans="5:5" x14ac:dyDescent="0.2">
      <c r="E130" s="2"/>
    </row>
    <row r="131" spans="5:5" x14ac:dyDescent="0.2">
      <c r="E131" s="2"/>
    </row>
    <row r="132" spans="5:5" x14ac:dyDescent="0.2">
      <c r="E132" s="2"/>
    </row>
    <row r="133" spans="5:5" x14ac:dyDescent="0.2">
      <c r="E133" s="2"/>
    </row>
    <row r="134" spans="5:5" x14ac:dyDescent="0.2">
      <c r="E134" s="2"/>
    </row>
    <row r="135" spans="5:5" x14ac:dyDescent="0.2">
      <c r="E135" s="2"/>
    </row>
    <row r="136" spans="5:5" x14ac:dyDescent="0.2">
      <c r="E136" s="2"/>
    </row>
    <row r="137" spans="5:5" x14ac:dyDescent="0.2">
      <c r="E137" s="2"/>
    </row>
    <row r="138" spans="5:5" x14ac:dyDescent="0.2">
      <c r="E138" s="2"/>
    </row>
    <row r="139" spans="5:5" x14ac:dyDescent="0.2">
      <c r="E139" s="2"/>
    </row>
    <row r="140" spans="5:5" x14ac:dyDescent="0.2">
      <c r="E140" s="2"/>
    </row>
    <row r="141" spans="5:5" x14ac:dyDescent="0.2">
      <c r="E141" s="2"/>
    </row>
    <row r="142" spans="5:5" x14ac:dyDescent="0.2">
      <c r="E142" s="2"/>
    </row>
    <row r="143" spans="5:5" x14ac:dyDescent="0.2">
      <c r="E143" s="2"/>
    </row>
    <row r="144" spans="5:5" x14ac:dyDescent="0.2">
      <c r="E144" s="2"/>
    </row>
    <row r="145" spans="5:5" x14ac:dyDescent="0.2">
      <c r="E145" s="2"/>
    </row>
    <row r="146" spans="5:5" x14ac:dyDescent="0.2">
      <c r="E146" s="2"/>
    </row>
    <row r="147" spans="5:5" x14ac:dyDescent="0.2">
      <c r="E147" s="2"/>
    </row>
    <row r="148" spans="5:5" x14ac:dyDescent="0.2">
      <c r="E148" s="2"/>
    </row>
    <row r="149" spans="5:5" x14ac:dyDescent="0.2">
      <c r="E149" s="2"/>
    </row>
    <row r="150" spans="5:5" x14ac:dyDescent="0.2">
      <c r="E150" s="2"/>
    </row>
    <row r="151" spans="5:5" x14ac:dyDescent="0.2">
      <c r="E151" s="2"/>
    </row>
    <row r="152" spans="5:5" x14ac:dyDescent="0.2">
      <c r="E152" s="2"/>
    </row>
    <row r="153" spans="5:5" x14ac:dyDescent="0.2">
      <c r="E153" s="2"/>
    </row>
    <row r="154" spans="5:5" x14ac:dyDescent="0.2">
      <c r="E154" s="2"/>
    </row>
    <row r="155" spans="5:5" x14ac:dyDescent="0.2">
      <c r="E155" s="2"/>
    </row>
    <row r="156" spans="5:5" x14ac:dyDescent="0.2">
      <c r="E156" s="2"/>
    </row>
    <row r="157" spans="5:5" x14ac:dyDescent="0.2">
      <c r="E157" s="2"/>
    </row>
    <row r="158" spans="5:5" x14ac:dyDescent="0.2">
      <c r="E158" s="2"/>
    </row>
    <row r="159" spans="5:5" x14ac:dyDescent="0.2">
      <c r="E159" s="2"/>
    </row>
    <row r="160" spans="5:5" x14ac:dyDescent="0.2">
      <c r="E160" s="2"/>
    </row>
    <row r="161" spans="5:5" x14ac:dyDescent="0.2">
      <c r="E161" s="2"/>
    </row>
    <row r="162" spans="5:5" x14ac:dyDescent="0.2">
      <c r="E162" s="2"/>
    </row>
    <row r="163" spans="5:5" x14ac:dyDescent="0.2">
      <c r="E163" s="2"/>
    </row>
    <row r="164" spans="5:5" x14ac:dyDescent="0.2">
      <c r="E164" s="2"/>
    </row>
    <row r="165" spans="5:5" x14ac:dyDescent="0.2">
      <c r="E165" s="2"/>
    </row>
    <row r="166" spans="5:5" x14ac:dyDescent="0.2">
      <c r="E166" s="2"/>
    </row>
    <row r="167" spans="5:5" x14ac:dyDescent="0.2">
      <c r="E167" s="2"/>
    </row>
    <row r="168" spans="5:5" x14ac:dyDescent="0.2">
      <c r="E168" s="2"/>
    </row>
    <row r="169" spans="5:5" x14ac:dyDescent="0.2">
      <c r="E169" s="2"/>
    </row>
    <row r="170" spans="5:5" x14ac:dyDescent="0.2">
      <c r="E170" s="2"/>
    </row>
    <row r="171" spans="5:5" x14ac:dyDescent="0.2">
      <c r="E171" s="2"/>
    </row>
    <row r="172" spans="5:5" x14ac:dyDescent="0.2">
      <c r="E172" s="2"/>
    </row>
    <row r="173" spans="5:5" x14ac:dyDescent="0.2">
      <c r="E173" s="2"/>
    </row>
    <row r="174" spans="5:5" x14ac:dyDescent="0.2">
      <c r="E174" s="2"/>
    </row>
    <row r="175" spans="5:5" x14ac:dyDescent="0.2">
      <c r="E175" s="2"/>
    </row>
    <row r="176" spans="5:5" x14ac:dyDescent="0.2">
      <c r="E176" s="2"/>
    </row>
    <row r="177" spans="5:5" x14ac:dyDescent="0.2">
      <c r="E177" s="2"/>
    </row>
    <row r="178" spans="5:5" x14ac:dyDescent="0.2">
      <c r="E178" s="2"/>
    </row>
    <row r="179" spans="5:5" x14ac:dyDescent="0.2">
      <c r="E179" s="2"/>
    </row>
    <row r="180" spans="5:5" x14ac:dyDescent="0.2">
      <c r="E180" s="2"/>
    </row>
    <row r="181" spans="5:5" x14ac:dyDescent="0.2">
      <c r="E181" s="2"/>
    </row>
    <row r="182" spans="5:5" x14ac:dyDescent="0.2">
      <c r="E182" s="2"/>
    </row>
    <row r="183" spans="5:5" x14ac:dyDescent="0.2">
      <c r="E183" s="2"/>
    </row>
    <row r="184" spans="5:5" x14ac:dyDescent="0.2">
      <c r="E184" s="2"/>
    </row>
    <row r="185" spans="5:5" x14ac:dyDescent="0.2">
      <c r="E185" s="2"/>
    </row>
    <row r="186" spans="5:5" x14ac:dyDescent="0.2">
      <c r="E186" s="2"/>
    </row>
    <row r="187" spans="5:5" x14ac:dyDescent="0.2">
      <c r="E187" s="2"/>
    </row>
    <row r="188" spans="5:5" x14ac:dyDescent="0.2">
      <c r="E188" s="2"/>
    </row>
    <row r="189" spans="5:5" x14ac:dyDescent="0.2">
      <c r="E189" s="2"/>
    </row>
    <row r="190" spans="5:5" x14ac:dyDescent="0.2">
      <c r="E190" s="2"/>
    </row>
    <row r="191" spans="5:5" x14ac:dyDescent="0.2">
      <c r="E191" s="2"/>
    </row>
    <row r="192" spans="5:5" x14ac:dyDescent="0.2">
      <c r="E192" s="2"/>
    </row>
    <row r="193" spans="5:5" x14ac:dyDescent="0.2">
      <c r="E193" s="2"/>
    </row>
    <row r="194" spans="5:5" x14ac:dyDescent="0.2">
      <c r="E194" s="2"/>
    </row>
    <row r="195" spans="5:5" x14ac:dyDescent="0.2">
      <c r="E195" s="2"/>
    </row>
    <row r="196" spans="5:5" x14ac:dyDescent="0.2">
      <c r="E196" s="2"/>
    </row>
    <row r="197" spans="5:5" x14ac:dyDescent="0.2">
      <c r="E197" s="2"/>
    </row>
    <row r="198" spans="5:5" x14ac:dyDescent="0.2">
      <c r="E198" s="2"/>
    </row>
    <row r="199" spans="5:5" x14ac:dyDescent="0.2">
      <c r="E199" s="2"/>
    </row>
    <row r="200" spans="5:5" x14ac:dyDescent="0.2">
      <c r="E200" s="2"/>
    </row>
    <row r="201" spans="5:5" x14ac:dyDescent="0.2">
      <c r="E201" s="2"/>
    </row>
    <row r="202" spans="5:5" x14ac:dyDescent="0.2">
      <c r="E202" s="2"/>
    </row>
    <row r="203" spans="5:5" x14ac:dyDescent="0.2">
      <c r="E203" s="2"/>
    </row>
    <row r="204" spans="5:5" x14ac:dyDescent="0.2">
      <c r="E204" s="2"/>
    </row>
    <row r="205" spans="5:5" x14ac:dyDescent="0.2">
      <c r="E205" s="2"/>
    </row>
    <row r="206" spans="5:5" x14ac:dyDescent="0.2">
      <c r="E206" s="2"/>
    </row>
    <row r="207" spans="5:5" x14ac:dyDescent="0.2">
      <c r="E207" s="2"/>
    </row>
    <row r="208" spans="5:5" x14ac:dyDescent="0.2">
      <c r="E208" s="2"/>
    </row>
    <row r="209" spans="5:5" x14ac:dyDescent="0.2">
      <c r="E209" s="2"/>
    </row>
    <row r="210" spans="5:5" x14ac:dyDescent="0.2">
      <c r="E210" s="2"/>
    </row>
    <row r="211" spans="5:5" x14ac:dyDescent="0.2">
      <c r="E211" s="2"/>
    </row>
    <row r="212" spans="5:5" x14ac:dyDescent="0.2">
      <c r="E212" s="2"/>
    </row>
    <row r="213" spans="5:5" x14ac:dyDescent="0.2">
      <c r="E213" s="2"/>
    </row>
    <row r="214" spans="5:5" x14ac:dyDescent="0.2">
      <c r="E214" s="2"/>
    </row>
    <row r="215" spans="5:5" x14ac:dyDescent="0.2">
      <c r="E215" s="2"/>
    </row>
    <row r="216" spans="5:5" x14ac:dyDescent="0.2">
      <c r="E216" s="2"/>
    </row>
    <row r="217" spans="5:5" x14ac:dyDescent="0.2">
      <c r="E217" s="2"/>
    </row>
    <row r="218" spans="5:5" x14ac:dyDescent="0.2">
      <c r="E218" s="2"/>
    </row>
    <row r="219" spans="5:5" x14ac:dyDescent="0.2">
      <c r="E219" s="2"/>
    </row>
    <row r="220" spans="5:5" x14ac:dyDescent="0.2">
      <c r="E220" s="2"/>
    </row>
    <row r="221" spans="5:5" x14ac:dyDescent="0.2">
      <c r="E221" s="2"/>
    </row>
    <row r="222" spans="5:5" x14ac:dyDescent="0.2">
      <c r="E222" s="2"/>
    </row>
    <row r="223" spans="5:5" x14ac:dyDescent="0.2">
      <c r="E223" s="2"/>
    </row>
    <row r="224" spans="5:5" x14ac:dyDescent="0.2">
      <c r="E224" s="2"/>
    </row>
    <row r="225" spans="5:5" x14ac:dyDescent="0.2">
      <c r="E225" s="2"/>
    </row>
    <row r="226" spans="5:5" x14ac:dyDescent="0.2">
      <c r="E226" s="2"/>
    </row>
    <row r="227" spans="5:5" x14ac:dyDescent="0.2">
      <c r="E227" s="2"/>
    </row>
    <row r="228" spans="5:5" x14ac:dyDescent="0.2">
      <c r="E228" s="2"/>
    </row>
    <row r="229" spans="5:5" x14ac:dyDescent="0.2">
      <c r="E229" s="2"/>
    </row>
    <row r="230" spans="5:5" x14ac:dyDescent="0.2">
      <c r="E230" s="2"/>
    </row>
    <row r="231" spans="5:5" x14ac:dyDescent="0.2">
      <c r="E231" s="2"/>
    </row>
    <row r="232" spans="5:5" x14ac:dyDescent="0.2">
      <c r="E232" s="2"/>
    </row>
    <row r="233" spans="5:5" x14ac:dyDescent="0.2">
      <c r="E233" s="2"/>
    </row>
    <row r="234" spans="5:5" x14ac:dyDescent="0.2">
      <c r="E234" s="2"/>
    </row>
    <row r="235" spans="5:5" x14ac:dyDescent="0.2">
      <c r="E235" s="2"/>
    </row>
    <row r="236" spans="5:5" x14ac:dyDescent="0.2">
      <c r="E236" s="2"/>
    </row>
    <row r="237" spans="5:5" x14ac:dyDescent="0.2">
      <c r="E237" s="2"/>
    </row>
    <row r="238" spans="5:5" x14ac:dyDescent="0.2">
      <c r="E238" s="2"/>
    </row>
    <row r="239" spans="5:5" x14ac:dyDescent="0.2">
      <c r="E239" s="2"/>
    </row>
    <row r="240" spans="5:5" x14ac:dyDescent="0.2">
      <c r="E240" s="2"/>
    </row>
    <row r="241" spans="5:5" x14ac:dyDescent="0.2">
      <c r="E241" s="2"/>
    </row>
    <row r="242" spans="5:5" x14ac:dyDescent="0.2">
      <c r="E242" s="2"/>
    </row>
    <row r="243" spans="5:5" x14ac:dyDescent="0.2">
      <c r="E243" s="2"/>
    </row>
    <row r="244" spans="5:5" x14ac:dyDescent="0.2">
      <c r="E244" s="2"/>
    </row>
    <row r="245" spans="5:5" x14ac:dyDescent="0.2">
      <c r="E245" s="2"/>
    </row>
    <row r="246" spans="5:5" x14ac:dyDescent="0.2">
      <c r="E246" s="2"/>
    </row>
    <row r="247" spans="5:5" x14ac:dyDescent="0.2">
      <c r="E247" s="2"/>
    </row>
    <row r="248" spans="5:5" x14ac:dyDescent="0.2">
      <c r="E248" s="2"/>
    </row>
    <row r="249" spans="5:5" x14ac:dyDescent="0.2">
      <c r="E249" s="2"/>
    </row>
    <row r="250" spans="5:5" x14ac:dyDescent="0.2">
      <c r="E250" s="2"/>
    </row>
    <row r="251" spans="5:5" x14ac:dyDescent="0.2">
      <c r="E251" s="2"/>
    </row>
    <row r="252" spans="5:5" x14ac:dyDescent="0.2">
      <c r="E252" s="2"/>
    </row>
    <row r="253" spans="5:5" x14ac:dyDescent="0.2">
      <c r="E253" s="2"/>
    </row>
    <row r="254" spans="5:5" x14ac:dyDescent="0.2">
      <c r="E254" s="2"/>
    </row>
    <row r="255" spans="5:5" x14ac:dyDescent="0.2">
      <c r="E255" s="2"/>
    </row>
    <row r="256" spans="5:5" x14ac:dyDescent="0.2">
      <c r="E256" s="2"/>
    </row>
    <row r="257" spans="5:5" x14ac:dyDescent="0.2">
      <c r="E257" s="2"/>
    </row>
    <row r="258" spans="5:5" x14ac:dyDescent="0.2">
      <c r="E258" s="2"/>
    </row>
    <row r="259" spans="5:5" x14ac:dyDescent="0.2">
      <c r="E259" s="2"/>
    </row>
    <row r="260" spans="5:5" x14ac:dyDescent="0.2">
      <c r="E260" s="2"/>
    </row>
    <row r="261" spans="5:5" x14ac:dyDescent="0.2">
      <c r="E261" s="2"/>
    </row>
    <row r="262" spans="5:5" x14ac:dyDescent="0.2">
      <c r="E262" s="2"/>
    </row>
    <row r="263" spans="5:5" x14ac:dyDescent="0.2">
      <c r="E263" s="2"/>
    </row>
    <row r="264" spans="5:5" x14ac:dyDescent="0.2">
      <c r="E264" s="2"/>
    </row>
    <row r="265" spans="5:5" x14ac:dyDescent="0.2">
      <c r="E265" s="2"/>
    </row>
    <row r="266" spans="5:5" x14ac:dyDescent="0.2">
      <c r="E266" s="2"/>
    </row>
    <row r="267" spans="5:5" x14ac:dyDescent="0.2">
      <c r="E267" s="2"/>
    </row>
    <row r="268" spans="5:5" x14ac:dyDescent="0.2">
      <c r="E268" s="2"/>
    </row>
    <row r="269" spans="5:5" x14ac:dyDescent="0.2">
      <c r="E269" s="2"/>
    </row>
    <row r="270" spans="5:5" x14ac:dyDescent="0.2">
      <c r="E270" s="2"/>
    </row>
    <row r="271" spans="5:5" x14ac:dyDescent="0.2">
      <c r="E271" s="2"/>
    </row>
    <row r="272" spans="5:5" x14ac:dyDescent="0.2">
      <c r="E272" s="2"/>
    </row>
    <row r="273" spans="5:5" x14ac:dyDescent="0.2">
      <c r="E273" s="2"/>
    </row>
    <row r="274" spans="5:5" x14ac:dyDescent="0.2">
      <c r="E274" s="2"/>
    </row>
    <row r="275" spans="5:5" x14ac:dyDescent="0.2">
      <c r="E275" s="2"/>
    </row>
    <row r="276" spans="5:5" x14ac:dyDescent="0.2">
      <c r="E276" s="2"/>
    </row>
    <row r="277" spans="5:5" x14ac:dyDescent="0.2">
      <c r="E277" s="2"/>
    </row>
    <row r="278" spans="5:5" x14ac:dyDescent="0.2">
      <c r="E278" s="2"/>
    </row>
    <row r="279" spans="5:5" x14ac:dyDescent="0.2">
      <c r="E279" s="2"/>
    </row>
    <row r="280" spans="5:5" x14ac:dyDescent="0.2">
      <c r="E280" s="2"/>
    </row>
    <row r="281" spans="5:5" x14ac:dyDescent="0.2">
      <c r="E281" s="2"/>
    </row>
    <row r="282" spans="5:5" x14ac:dyDescent="0.2">
      <c r="E282" s="2"/>
    </row>
    <row r="283" spans="5:5" x14ac:dyDescent="0.2">
      <c r="E283" s="2"/>
    </row>
    <row r="284" spans="5:5" x14ac:dyDescent="0.2">
      <c r="E284" s="2"/>
    </row>
    <row r="285" spans="5:5" x14ac:dyDescent="0.2">
      <c r="E285" s="2"/>
    </row>
    <row r="286" spans="5:5" x14ac:dyDescent="0.2">
      <c r="E286" s="2"/>
    </row>
    <row r="287" spans="5:5" x14ac:dyDescent="0.2">
      <c r="E287" s="2"/>
    </row>
    <row r="288" spans="5:5" x14ac:dyDescent="0.2">
      <c r="E288" s="2"/>
    </row>
    <row r="289" spans="5:5" x14ac:dyDescent="0.2">
      <c r="E289" s="2"/>
    </row>
    <row r="290" spans="5:5" x14ac:dyDescent="0.2">
      <c r="E290" s="2"/>
    </row>
    <row r="291" spans="5:5" x14ac:dyDescent="0.2">
      <c r="E291" s="2"/>
    </row>
    <row r="292" spans="5:5" x14ac:dyDescent="0.2">
      <c r="E292" s="2"/>
    </row>
    <row r="293" spans="5:5" x14ac:dyDescent="0.2">
      <c r="E293" s="2"/>
    </row>
    <row r="294" spans="5:5" x14ac:dyDescent="0.2">
      <c r="E294" s="2"/>
    </row>
    <row r="295" spans="5:5" x14ac:dyDescent="0.2">
      <c r="E295" s="2"/>
    </row>
    <row r="296" spans="5:5" x14ac:dyDescent="0.2">
      <c r="E296" s="2"/>
    </row>
    <row r="297" spans="5:5" x14ac:dyDescent="0.2">
      <c r="E297" s="2"/>
    </row>
    <row r="298" spans="5:5" x14ac:dyDescent="0.2">
      <c r="E298" s="2"/>
    </row>
    <row r="299" spans="5:5" x14ac:dyDescent="0.2">
      <c r="E299" s="2"/>
    </row>
    <row r="300" spans="5:5" x14ac:dyDescent="0.2">
      <c r="E300" s="2"/>
    </row>
    <row r="301" spans="5:5" x14ac:dyDescent="0.2">
      <c r="E301" s="2"/>
    </row>
    <row r="302" spans="5:5" x14ac:dyDescent="0.2">
      <c r="E302" s="2"/>
    </row>
    <row r="303" spans="5:5" x14ac:dyDescent="0.2">
      <c r="E303" s="2"/>
    </row>
    <row r="304" spans="5:5" x14ac:dyDescent="0.2">
      <c r="E304" s="2"/>
    </row>
    <row r="305" spans="5:5" x14ac:dyDescent="0.2">
      <c r="E305" s="2"/>
    </row>
    <row r="306" spans="5:5" x14ac:dyDescent="0.2">
      <c r="E306" s="2"/>
    </row>
    <row r="307" spans="5:5" x14ac:dyDescent="0.2">
      <c r="E307" s="2"/>
    </row>
    <row r="308" spans="5:5" x14ac:dyDescent="0.2">
      <c r="E308" s="2"/>
    </row>
    <row r="309" spans="5:5" x14ac:dyDescent="0.2">
      <c r="E309" s="2"/>
    </row>
    <row r="310" spans="5:5" x14ac:dyDescent="0.2">
      <c r="E310" s="2"/>
    </row>
    <row r="311" spans="5:5" x14ac:dyDescent="0.2">
      <c r="E311" s="2"/>
    </row>
    <row r="312" spans="5:5" x14ac:dyDescent="0.2">
      <c r="E312" s="2"/>
    </row>
    <row r="313" spans="5:5" x14ac:dyDescent="0.2">
      <c r="E313" s="2"/>
    </row>
    <row r="314" spans="5:5" x14ac:dyDescent="0.2">
      <c r="E314" s="2"/>
    </row>
    <row r="315" spans="5:5" x14ac:dyDescent="0.2">
      <c r="E315" s="2"/>
    </row>
    <row r="316" spans="5:5" x14ac:dyDescent="0.2">
      <c r="E316" s="2"/>
    </row>
    <row r="317" spans="5:5" x14ac:dyDescent="0.2">
      <c r="E317" s="2"/>
    </row>
    <row r="318" spans="5:5" x14ac:dyDescent="0.2">
      <c r="E318" s="2"/>
    </row>
    <row r="319" spans="5:5" x14ac:dyDescent="0.2">
      <c r="E319" s="2"/>
    </row>
    <row r="320" spans="5:5" x14ac:dyDescent="0.2">
      <c r="E320" s="2"/>
    </row>
    <row r="321" spans="5:5" x14ac:dyDescent="0.2">
      <c r="E321" s="2"/>
    </row>
    <row r="322" spans="5:5" x14ac:dyDescent="0.2">
      <c r="E322" s="2"/>
    </row>
    <row r="323" spans="5:5" x14ac:dyDescent="0.2">
      <c r="E323" s="2"/>
    </row>
    <row r="324" spans="5:5" x14ac:dyDescent="0.2">
      <c r="E324" s="2"/>
    </row>
    <row r="325" spans="5:5" x14ac:dyDescent="0.2">
      <c r="E325" s="2"/>
    </row>
    <row r="326" spans="5:5" x14ac:dyDescent="0.2">
      <c r="E326" s="2"/>
    </row>
    <row r="327" spans="5:5" x14ac:dyDescent="0.2">
      <c r="E327" s="2"/>
    </row>
    <row r="328" spans="5:5" x14ac:dyDescent="0.2">
      <c r="E328" s="2"/>
    </row>
    <row r="329" spans="5:5" x14ac:dyDescent="0.2">
      <c r="E329" s="2"/>
    </row>
    <row r="330" spans="5:5" x14ac:dyDescent="0.2">
      <c r="E330" s="2"/>
    </row>
    <row r="331" spans="5:5" x14ac:dyDescent="0.2">
      <c r="E331" s="2"/>
    </row>
    <row r="332" spans="5:5" x14ac:dyDescent="0.2">
      <c r="E332" s="2"/>
    </row>
    <row r="333" spans="5:5" x14ac:dyDescent="0.2">
      <c r="E333" s="2"/>
    </row>
    <row r="334" spans="5:5" x14ac:dyDescent="0.2">
      <c r="E334" s="2"/>
    </row>
    <row r="335" spans="5:5" x14ac:dyDescent="0.2">
      <c r="E335" s="2"/>
    </row>
    <row r="336" spans="5:5" x14ac:dyDescent="0.2">
      <c r="E336" s="2"/>
    </row>
    <row r="337" spans="5:5" x14ac:dyDescent="0.2">
      <c r="E337" s="2"/>
    </row>
    <row r="338" spans="5:5" x14ac:dyDescent="0.2">
      <c r="E338" s="2"/>
    </row>
    <row r="339" spans="5:5" x14ac:dyDescent="0.2">
      <c r="E339" s="2"/>
    </row>
    <row r="340" spans="5:5" x14ac:dyDescent="0.2">
      <c r="E340" s="2"/>
    </row>
    <row r="341" spans="5:5" x14ac:dyDescent="0.2">
      <c r="E341" s="2"/>
    </row>
    <row r="342" spans="5:5" x14ac:dyDescent="0.2">
      <c r="E342" s="2"/>
    </row>
    <row r="343" spans="5:5" x14ac:dyDescent="0.2">
      <c r="E343" s="2"/>
    </row>
    <row r="344" spans="5:5" x14ac:dyDescent="0.2">
      <c r="E344" s="2"/>
    </row>
  </sheetData>
  <mergeCells count="4">
    <mergeCell ref="A1:E1"/>
    <mergeCell ref="A2:E2"/>
    <mergeCell ref="A3:E3"/>
    <mergeCell ref="A6:E6"/>
  </mergeCells>
  <printOptions horizontalCentered="1"/>
  <pageMargins left="7.874015748031496E-2" right="0.15748031496062992" top="0.74803149606299213" bottom="0.51181102362204722" header="0.51181102362204722" footer="0.51181102362204722"/>
  <pageSetup orientation="portrait" copies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Statement of Cash Flow_Q1 2022</vt:lpstr>
      <vt:lpstr>'Statement of Cash Flow_Q1 2022'!Print_Titles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</dc:creator>
  <cp:lastModifiedBy>Allan</cp:lastModifiedBy>
  <dcterms:created xsi:type="dcterms:W3CDTF">2022-05-16T04:07:23Z</dcterms:created>
  <dcterms:modified xsi:type="dcterms:W3CDTF">2022-05-16T05:15:27Z</dcterms:modified>
</cp:coreProperties>
</file>